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financegovau-my.sharepoint.com/personal/jurgen_parsons_finance_gov_au/Documents/Desktop/Geographic Diversity 24-25/"/>
    </mc:Choice>
  </mc:AlternateContent>
  <xr:revisionPtr revIDLastSave="0" documentId="8_{425D3278-1D85-4C0D-B479-9B402A862830}" xr6:coauthVersionLast="47" xr6:coauthVersionMax="47" xr10:uidLastSave="{00000000-0000-0000-0000-000000000000}"/>
  <bookViews>
    <workbookView xWindow="-38520" yWindow="120" windowWidth="38640" windowHeight="21120" firstSheet="1" activeTab="1" xr2:uid="{5991C105-25D8-44DD-B935-672BAE87A839}"/>
  </bookViews>
  <sheets>
    <sheet name="State Population" sheetId="1" r:id="rId1"/>
    <sheet name="Comparison Table" sheetId="2" r:id="rId2"/>
  </sheets>
  <externalReferences>
    <externalReference r:id="rId3"/>
  </externalReferences>
  <definedNames>
    <definedName name="ACT">'[1]PIVOTDATA 19-20'!$B$7</definedName>
    <definedName name="NSW">'[1]PIVOTDATA 19-20'!$B$8</definedName>
    <definedName name="NT">'[1]PIVOTDATA 19-20'!$B$9</definedName>
    <definedName name="QLD">'[1]PIVOTDATA 19-20'!$B$10</definedName>
    <definedName name="SA">'[1]PIVOTDATA 19-20'!$B$11</definedName>
    <definedName name="TAS">'[1]PIVOTDATA 19-20'!$B$12</definedName>
    <definedName name="VIC">'[1]PIVOTDATA 19-20'!$B$13</definedName>
    <definedName name="WA">'[1]PIVOTDATA 19-20'!$B$14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H12" i="2"/>
  <c r="I12" i="2" s="1"/>
  <c r="F12" i="2"/>
  <c r="G12" i="2" s="1"/>
  <c r="E12" i="2"/>
  <c r="C12" i="2"/>
  <c r="H11" i="2"/>
  <c r="I11" i="2" s="1"/>
  <c r="F11" i="2"/>
  <c r="G11" i="2" s="1"/>
  <c r="E11" i="2"/>
  <c r="C11" i="2"/>
  <c r="H10" i="2"/>
  <c r="I10" i="2" s="1"/>
  <c r="F10" i="2"/>
  <c r="G10" i="2" s="1"/>
  <c r="E10" i="2"/>
  <c r="C10" i="2"/>
  <c r="H9" i="2"/>
  <c r="I9" i="2" s="1"/>
  <c r="F9" i="2"/>
  <c r="G9" i="2" s="1"/>
  <c r="E9" i="2"/>
  <c r="C9" i="2"/>
  <c r="H8" i="2"/>
  <c r="I8" i="2" s="1"/>
  <c r="F8" i="2"/>
  <c r="G8" i="2" s="1"/>
  <c r="E8" i="2"/>
  <c r="C8" i="2"/>
  <c r="H7" i="2"/>
  <c r="I7" i="2" s="1"/>
  <c r="F7" i="2"/>
  <c r="G7" i="2" s="1"/>
  <c r="E7" i="2"/>
  <c r="C7" i="2"/>
  <c r="H6" i="2"/>
  <c r="I6" i="2" s="1"/>
  <c r="F6" i="2"/>
  <c r="G6" i="2" s="1"/>
  <c r="E6" i="2"/>
  <c r="C6" i="2"/>
  <c r="H5" i="2"/>
  <c r="I5" i="2" s="1"/>
  <c r="F5" i="2"/>
  <c r="G5" i="2" s="1"/>
  <c r="E5" i="2"/>
  <c r="C5" i="2"/>
  <c r="D12" i="1"/>
  <c r="E11" i="1" s="1"/>
  <c r="B12" i="1"/>
  <c r="C11" i="1" s="1"/>
  <c r="C10" i="1"/>
  <c r="E7" i="1" l="1"/>
  <c r="C8" i="1"/>
  <c r="E8" i="1"/>
  <c r="C9" i="1"/>
  <c r="E9" i="1"/>
  <c r="E10" i="1"/>
  <c r="E5" i="1"/>
  <c r="C6" i="1"/>
  <c r="E6" i="1"/>
  <c r="C7" i="1"/>
  <c r="C4" i="1"/>
  <c r="C12" i="1" s="1"/>
  <c r="E12" i="1"/>
  <c r="C5" i="1"/>
</calcChain>
</file>

<file path=xl/sharedStrings.xml><?xml version="1.0" encoding="utf-8"?>
<sst xmlns="http://schemas.openxmlformats.org/spreadsheetml/2006/main" count="60" uniqueCount="35">
  <si>
    <t>Geographic diversity of Australian Government board appointments</t>
  </si>
  <si>
    <t>State</t>
  </si>
  <si>
    <t>Population*</t>
  </si>
  <si>
    <t>%</t>
  </si>
  <si>
    <t>Total Appointments**</t>
  </si>
  <si>
    <t>ACT</t>
  </si>
  <si>
    <t>NSW</t>
  </si>
  <si>
    <t>NT</t>
  </si>
  <si>
    <t>QLD</t>
  </si>
  <si>
    <t>SA</t>
  </si>
  <si>
    <t>TAS</t>
  </si>
  <si>
    <t>VIC</t>
  </si>
  <si>
    <t>WA</t>
  </si>
  <si>
    <t>Australia Total   </t>
  </si>
  <si>
    <t>* Based on Australian Bureau of Statistics data as at 31 March 2025</t>
  </si>
  <si>
    <t>** Based on Organisation and Appointments data as at 23 October 2025</t>
  </si>
  <si>
    <t>This data to be insert into the table under the geoprahic diversity table</t>
  </si>
  <si>
    <t>* Data obtained by https://www.abs.gov.au/statistics/people/population/national-state-and-territory-population/mar-2025/31010do001_202503.xlsx</t>
  </si>
  <si>
    <t>31010do001_202503 National, state and territory population, Mar 2025</t>
  </si>
  <si>
    <t>Released at 11:30 am (Canberra time) Thu 18 Sep 2025</t>
  </si>
  <si>
    <t>Comparison of geographic diversity of Australian Government board appointments 2016-17 to 2024-25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</si>
  <si>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</si>
  <si>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</si>
  <si>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</si>
  <si>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</si>
  <si>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</si>
  <si>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</si>
  <si>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</si>
  <si>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</si>
  <si>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</si>
  <si>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STATE</t>
  </si>
  <si>
    <t>APPOINTMENT No.</t>
  </si>
  <si>
    <t>APPOINTMENT %</t>
  </si>
  <si>
    <t>Note:</t>
  </si>
  <si>
    <t xml:space="preserve">Excludes any appointees to boards that currently reside overseas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</si>
</sst>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7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4"/>
      <color rgb="FF777777"/>
      <name val="Inherit"/>
    </font>
    <font>
      <sz val="13"/>
      <color rgb="FF333333"/>
      <name val="Verdana"/>
      <family val="2"/>
    </font>
    <font>
      <sz val="11"/>
      <color rgb="FF000000"/>
      <name val="Calibri"/>
      <family val="2"/>
    </font>
    <font>
      <b/>
      <sz val="13"/>
      <color rgb="FF333333"/>
      <name val="&amp;quot"/>
    </font>
    <font>
      <sz val="13"/>
      <color rgb="FF333333"/>
      <name val="&amp;quot"/>
    </font>
    <font>
      <sz val="11"/>
      <color theme="1"/>
      <name val="Times New Roman"/>
      <family val="1"/>
    </font>
    <font>
      <sz val="11"/>
      <color rgb="FFFF0000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8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rgb="FFF0F3F5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6E6E6E"/>
      </bottom>
      <diagonal/>
    </border>
    <border>
      <left/>
      <right/>
      <top style="medium">
        <color rgb="FFF0F3F5"/>
      </top>
      <bottom style="medium">
        <color rgb="FFBBBBBB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1"/>
    <xf numFmtId="0" fontId="3" fillId="0" borderId="1" xfId="1" applyFont="1" applyBorder="1"/>
    <xf numFmtId="9" fontId="4" fillId="0" borderId="0" xfId="1" applyNumberFormat="1" applyFont="1" applyAlignment="1">
      <alignment horizontal="center" vertical="center"/>
    </xf>
    <xf numFmtId="0" fontId="5" fillId="0" borderId="2" xfId="1" applyFont="1" applyBorder="1" applyAlignment="1">
      <alignment horizontal="left" wrapText="1" indent="1"/>
    </xf>
    <xf numFmtId="0" fontId="5" fillId="0" borderId="2" xfId="1" applyFont="1" applyBorder="1" applyAlignment="1">
      <alignment horizontal="center" wrapText="1"/>
    </xf>
    <xf numFmtId="0" fontId="5" fillId="2" borderId="3" xfId="1" applyFont="1" applyFill="1" applyBorder="1" applyAlignment="1">
      <alignment vertical="top" wrapText="1" indent="1"/>
    </xf>
    <xf numFmtId="3" fontId="5" fillId="2" borderId="3" xfId="1" applyNumberFormat="1" applyFont="1" applyFill="1" applyBorder="1" applyAlignment="1">
      <alignment vertical="top" wrapText="1" indent="1"/>
    </xf>
    <xf numFmtId="1" fontId="6" fillId="2" borderId="3" xfId="1" applyNumberFormat="1" applyFont="1" applyFill="1" applyBorder="1" applyAlignment="1">
      <alignment horizontal="center" vertical="top" wrapText="1"/>
    </xf>
    <xf numFmtId="164" fontId="6" fillId="2" borderId="3" xfId="1" applyNumberFormat="1" applyFont="1" applyFill="1" applyBorder="1" applyAlignment="1">
      <alignment horizontal="center" vertical="top" wrapText="1"/>
    </xf>
    <xf numFmtId="0" fontId="5" fillId="0" borderId="3" xfId="1" applyFont="1" applyBorder="1" applyAlignment="1">
      <alignment vertical="top" wrapText="1" indent="1"/>
    </xf>
    <xf numFmtId="3" fontId="5" fillId="0" borderId="3" xfId="1" applyNumberFormat="1" applyFont="1" applyBorder="1" applyAlignment="1">
      <alignment vertical="top" wrapText="1" indent="1"/>
    </xf>
    <xf numFmtId="1" fontId="6" fillId="0" borderId="3" xfId="1" applyNumberFormat="1" applyFont="1" applyBorder="1" applyAlignment="1">
      <alignment horizontal="center" vertical="top" wrapText="1"/>
    </xf>
    <xf numFmtId="164" fontId="6" fillId="0" borderId="3" xfId="1" applyNumberFormat="1" applyFont="1" applyBorder="1" applyAlignment="1">
      <alignment horizontal="center" vertical="top" wrapText="1"/>
    </xf>
    <xf numFmtId="0" fontId="5" fillId="2" borderId="3" xfId="1" applyFont="1" applyFill="1" applyBorder="1" applyAlignment="1">
      <alignment horizontal="left" vertical="top" wrapText="1"/>
    </xf>
    <xf numFmtId="1" fontId="5" fillId="2" borderId="3" xfId="1" applyNumberFormat="1" applyFont="1" applyFill="1" applyBorder="1" applyAlignment="1">
      <alignment horizontal="center" vertical="top" wrapText="1"/>
    </xf>
    <xf numFmtId="164" fontId="5" fillId="2" borderId="3" xfId="1" applyNumberFormat="1" applyFont="1" applyFill="1" applyBorder="1" applyAlignment="1">
      <alignment horizontal="center" vertical="top" wrapText="1"/>
    </xf>
    <xf numFmtId="0" fontId="7" fillId="0" borderId="0" xfId="1" applyFont="1" applyAlignment="1">
      <alignment vertical="center"/>
    </xf>
    <xf numFmtId="9" fontId="0" fillId="0" borderId="0" xfId="2" applyFont="1"/>
    <xf numFmtId="0" fontId="8" fillId="0" borderId="0" xfId="1" applyFont="1"/>
    <xf numFmtId="0" fontId="9" fillId="0" borderId="0" xfId="1" applyFont="1"/>
    <xf numFmtId="0" fontId="10" fillId="0" borderId="0" xfId="1" applyFont="1"/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164" fontId="7" fillId="0" borderId="11" xfId="1" applyNumberFormat="1" applyFont="1" applyBorder="1" applyAlignment="1">
      <alignment horizontal="center" vertical="center" wrapText="1"/>
    </xf>
    <xf numFmtId="1" fontId="7" fillId="0" borderId="11" xfId="1" applyNumberFormat="1" applyFont="1" applyBorder="1" applyAlignment="1">
      <alignment horizontal="center"/>
    </xf>
    <xf numFmtId="164" fontId="15" fillId="0" borderId="11" xfId="1" applyNumberFormat="1" applyFont="1" applyBorder="1" applyAlignment="1">
      <alignment horizontal="center"/>
    </xf>
    <xf numFmtId="1" fontId="15" fillId="0" borderId="11" xfId="2" applyNumberFormat="1" applyFont="1" applyFill="1" applyBorder="1" applyAlignment="1">
      <alignment horizontal="center"/>
    </xf>
    <xf numFmtId="164" fontId="7" fillId="0" borderId="11" xfId="1" applyNumberFormat="1" applyFont="1" applyBorder="1" applyAlignment="1">
      <alignment horizontal="center"/>
    </xf>
    <xf numFmtId="164" fontId="7" fillId="0" borderId="12" xfId="1" applyNumberFormat="1" applyFont="1" applyBorder="1" applyAlignment="1">
      <alignment horizontal="center"/>
    </xf>
    <xf numFmtId="164" fontId="7" fillId="0" borderId="13" xfId="1" applyNumberFormat="1" applyFont="1" applyBorder="1" applyAlignment="1">
      <alignment horizontal="center"/>
    </xf>
    <xf numFmtId="164" fontId="7" fillId="0" borderId="9" xfId="1" applyNumberFormat="1" applyFont="1" applyBorder="1" applyAlignment="1">
      <alignment horizontal="center"/>
    </xf>
    <xf numFmtId="164" fontId="7" fillId="0" borderId="14" xfId="1" applyNumberFormat="1" applyFont="1" applyBorder="1" applyAlignment="1">
      <alignment horizontal="center"/>
    </xf>
    <xf numFmtId="0" fontId="12" fillId="0" borderId="12" xfId="1" applyFont="1" applyBorder="1" applyAlignment="1">
      <alignment horizontal="center" vertical="center" wrapText="1"/>
    </xf>
    <xf numFmtId="164" fontId="7" fillId="0" borderId="12" xfId="1" applyNumberFormat="1" applyFont="1" applyBorder="1" applyAlignment="1">
      <alignment horizontal="center" vertical="center" wrapText="1"/>
    </xf>
    <xf numFmtId="1" fontId="7" fillId="0" borderId="12" xfId="1" applyNumberFormat="1" applyFont="1" applyBorder="1" applyAlignment="1">
      <alignment horizontal="center"/>
    </xf>
    <xf numFmtId="164" fontId="15" fillId="0" borderId="12" xfId="1" applyNumberFormat="1" applyFont="1" applyBorder="1" applyAlignment="1">
      <alignment horizontal="center"/>
    </xf>
    <xf numFmtId="1" fontId="15" fillId="0" borderId="12" xfId="2" applyNumberFormat="1" applyFont="1" applyFill="1" applyBorder="1" applyAlignment="1">
      <alignment horizontal="center"/>
    </xf>
    <xf numFmtId="164" fontId="7" fillId="0" borderId="15" xfId="1" applyNumberFormat="1" applyFont="1" applyBorder="1" applyAlignment="1">
      <alignment horizontal="center"/>
    </xf>
    <xf numFmtId="0" fontId="12" fillId="0" borderId="16" xfId="1" applyFont="1" applyBorder="1" applyAlignment="1">
      <alignment horizontal="center" vertical="center" wrapText="1"/>
    </xf>
    <xf numFmtId="164" fontId="7" fillId="0" borderId="16" xfId="1" applyNumberFormat="1" applyFont="1" applyBorder="1" applyAlignment="1">
      <alignment horizontal="center" vertical="center" wrapText="1"/>
    </xf>
    <xf numFmtId="1" fontId="7" fillId="0" borderId="16" xfId="1" applyNumberFormat="1" applyFont="1" applyBorder="1" applyAlignment="1">
      <alignment horizontal="center"/>
    </xf>
    <xf numFmtId="164" fontId="15" fillId="0" borderId="16" xfId="1" applyNumberFormat="1" applyFont="1" applyBorder="1" applyAlignment="1">
      <alignment horizontal="center"/>
    </xf>
    <xf numFmtId="1" fontId="15" fillId="0" borderId="16" xfId="2" applyNumberFormat="1" applyFont="1" applyFill="1" applyBorder="1" applyAlignment="1">
      <alignment horizontal="center"/>
    </xf>
    <xf numFmtId="164" fontId="7" fillId="0" borderId="16" xfId="1" applyNumberFormat="1" applyFont="1" applyBorder="1" applyAlignment="1">
      <alignment horizontal="center"/>
    </xf>
    <xf numFmtId="164" fontId="7" fillId="0" borderId="17" xfId="1" applyNumberFormat="1" applyFont="1" applyBorder="1" applyAlignment="1">
      <alignment horizontal="center"/>
    </xf>
    <xf numFmtId="164" fontId="7" fillId="0" borderId="18" xfId="1" applyNumberFormat="1" applyFont="1" applyBorder="1" applyAlignment="1">
      <alignment horizontal="center"/>
    </xf>
    <xf numFmtId="164" fontId="1" fillId="0" borderId="0" xfId="1" applyNumberFormat="1"/>
    <xf numFmtId="0" fontId="1" fillId="0" borderId="19" xfId="1" applyBorder="1"/>
    <xf numFmtId="0" fontId="16" fillId="0" borderId="0" xfId="1" applyFont="1" applyAlignment="1">
      <alignment horizontal="right"/>
    </xf>
    <xf numFmtId="0" fontId="16" fillId="0" borderId="0" xfId="1" applyFont="1" applyAlignment="1">
      <alignment horizontal="left" vertical="center"/>
    </xf>
    <xf numFmtId="0" fontId="16" fillId="0" borderId="0" xfId="1" applyFont="1"/>
    <xf numFmtId="0" fontId="11" fillId="0" borderId="4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</cellXfs>
  <cellStyles count="3">
    <cellStyle name="Normal" xfId="0" builtinId="0"/>
    <cellStyle name="Normal 2 2 2" xfId="1" xr:uid="{BD6A9F29-95C9-4CAC-83AC-F682C5B7CB99}"/>
    <cellStyle name="Percent 2 2" xfId="2" xr:uid="{76C31744-D4B7-446B-923F-B6E13A0B2B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cegovau.sharepoint.com/sites/50033698/Team%20Business%20Function/OAR/Geographical%20Diversity%20reporting/2020-21%20Geographic%20Diversity%20Report/2020%20-%202021%20Geographic%20diversity%20tables%20v4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 on filtering"/>
      <sheetName val="Fig. 1 Website Data"/>
      <sheetName val="Att A - Comparison Table2"/>
      <sheetName val="ABS DATA 2020-21"/>
      <sheetName val="DATA MR"/>
      <sheetName val="ACTING"/>
      <sheetName val="Sheet4"/>
      <sheetName val="VACANT"/>
      <sheetName val="PIVOTDATA 20-21 MR"/>
      <sheetName val="Geographic Diversity DATA"/>
      <sheetName val="Stats 19-20 vs 20-21 diff. WoG"/>
      <sheetName val="PIVOTDATA 20-21"/>
      <sheetName val="PIVOTDATA 19-20"/>
      <sheetName val="DATA"/>
      <sheetName val="Att A - Previous Figures"/>
      <sheetName val="S015 Details"/>
      <sheetName val="Sheet1"/>
      <sheetName val="GDD OCT21 "/>
      <sheetName val="Stats 18-19 vs 17-18 diff. Port"/>
      <sheetName val="18-19 Gender Balance Pivot T"/>
      <sheetName val="18-19 OAR Appts Extracted"/>
      <sheetName val="17-18 Appts Data"/>
      <sheetName val="19-20 Appts Data"/>
      <sheetName val="OLD DATA DO NOT 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7">
          <cell r="B7">
            <v>222</v>
          </cell>
        </row>
        <row r="8">
          <cell r="B8">
            <v>606</v>
          </cell>
        </row>
        <row r="9">
          <cell r="B9">
            <v>39</v>
          </cell>
        </row>
        <row r="10">
          <cell r="B10">
            <v>272</v>
          </cell>
        </row>
        <row r="11">
          <cell r="B11">
            <v>186</v>
          </cell>
        </row>
        <row r="12">
          <cell r="B12">
            <v>40</v>
          </cell>
        </row>
        <row r="13">
          <cell r="B13">
            <v>408</v>
          </cell>
        </row>
        <row r="14">
          <cell r="B14">
            <v>184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1">
          <cell r="A11" t="str">
            <v>ACT</v>
          </cell>
          <cell r="B11">
            <v>252</v>
          </cell>
        </row>
        <row r="12">
          <cell r="A12" t="str">
            <v>NSW</v>
          </cell>
          <cell r="B12">
            <v>663</v>
          </cell>
        </row>
        <row r="13">
          <cell r="A13" t="str">
            <v>NT</v>
          </cell>
          <cell r="B13">
            <v>34</v>
          </cell>
        </row>
        <row r="14">
          <cell r="A14" t="str">
            <v>QLD</v>
          </cell>
          <cell r="B14">
            <v>293</v>
          </cell>
        </row>
        <row r="15">
          <cell r="A15" t="str">
            <v>SA</v>
          </cell>
          <cell r="B15">
            <v>259</v>
          </cell>
        </row>
        <row r="16">
          <cell r="A16" t="str">
            <v>TAS</v>
          </cell>
          <cell r="B16">
            <v>39</v>
          </cell>
        </row>
        <row r="17">
          <cell r="A17" t="str">
            <v>VIC</v>
          </cell>
          <cell r="B17">
            <v>455</v>
          </cell>
        </row>
        <row r="18">
          <cell r="A18" t="str">
            <v>WA</v>
          </cell>
          <cell r="B18">
            <v>201</v>
          </cell>
        </row>
        <row r="19">
          <cell r="A19" t="str">
            <v>Grand Total</v>
          </cell>
          <cell r="B19">
            <v>2196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841F9-A60F-4BC4-AF72-B3C0142980FD}">
  <sheetPr>
    <tabColor theme="9" tint="0.59999389629810485"/>
  </sheetPr>
  <dimension ref="A1:F21"/>
  <sheetViews>
    <sheetView workbookViewId="0">
      <selection activeCell="G8" sqref="G8"/>
    </sheetView>
  </sheetViews>
  <sheetFormatPr defaultRowHeight="15"/>
  <cols>
    <col min="1" max="1" width="32.5703125" style="2" customWidth="1"/>
    <col min="2" max="2" width="22.42578125" style="2" customWidth="1"/>
    <col min="3" max="3" width="16.5703125" style="2" bestFit="1" customWidth="1"/>
    <col min="4" max="4" width="28" style="2" customWidth="1"/>
    <col min="5" max="5" width="15.5703125" style="2" bestFit="1" customWidth="1"/>
    <col min="6" max="6" width="9.140625" style="2"/>
  </cols>
  <sheetData>
    <row r="1" spans="1:6" ht="18">
      <c r="A1" s="1" t="s">
        <v>0</v>
      </c>
    </row>
    <row r="2" spans="1:6" ht="16.5">
      <c r="A2" s="3"/>
      <c r="F2" s="4"/>
    </row>
    <row r="3" spans="1:6" ht="17.25" thickBot="1">
      <c r="A3" s="5" t="s">
        <v>1</v>
      </c>
      <c r="B3" s="5" t="s">
        <v>2</v>
      </c>
      <c r="C3" s="6" t="s">
        <v>3</v>
      </c>
      <c r="D3" s="5" t="s">
        <v>4</v>
      </c>
      <c r="E3" s="6" t="s">
        <v>3</v>
      </c>
      <c r="F3" s="4"/>
    </row>
    <row r="4" spans="1:6" ht="18" thickTop="1" thickBot="1">
      <c r="A4" s="7" t="s">
        <v>5</v>
      </c>
      <c r="B4" s="8">
        <v>483767</v>
      </c>
      <c r="C4" s="9">
        <f>B4/B12*100</f>
        <v>1.7571162614732481</v>
      </c>
      <c r="D4" s="10">
        <v>198</v>
      </c>
      <c r="E4" s="9">
        <f>D4/D12*100</f>
        <v>8.7571870853604601</v>
      </c>
      <c r="F4" s="4"/>
    </row>
    <row r="5" spans="1:6" ht="17.25" thickBot="1">
      <c r="A5" s="11" t="s">
        <v>6</v>
      </c>
      <c r="B5" s="12">
        <v>8579219</v>
      </c>
      <c r="C5" s="13">
        <f>B5/B12*100</f>
        <v>31.161044915507379</v>
      </c>
      <c r="D5" s="14">
        <v>823</v>
      </c>
      <c r="E5" s="13">
        <f>D5/D12*100</f>
        <v>36.39982308712959</v>
      </c>
      <c r="F5" s="4"/>
    </row>
    <row r="6" spans="1:6" ht="17.25" thickBot="1">
      <c r="A6" s="7" t="s">
        <v>7</v>
      </c>
      <c r="B6" s="8">
        <v>263417</v>
      </c>
      <c r="C6" s="9">
        <f>B6/$B$12*100</f>
        <v>0.9567711196681431</v>
      </c>
      <c r="D6" s="10">
        <v>62</v>
      </c>
      <c r="E6" s="9">
        <f>D6/D12*100</f>
        <v>2.7421494913754976</v>
      </c>
      <c r="F6" s="4"/>
    </row>
    <row r="7" spans="1:6" ht="17.25" thickBot="1">
      <c r="A7" s="11" t="s">
        <v>8</v>
      </c>
      <c r="B7" s="12">
        <v>5647468</v>
      </c>
      <c r="C7" s="13">
        <f>B7/$B$12*100</f>
        <v>20.512473688676163</v>
      </c>
      <c r="D7" s="14">
        <v>303</v>
      </c>
      <c r="E7" s="13">
        <f>D7/D12*100</f>
        <v>13.401149933657674</v>
      </c>
      <c r="F7" s="4"/>
    </row>
    <row r="8" spans="1:6" ht="17.25" thickBot="1">
      <c r="A8" s="7" t="s">
        <v>9</v>
      </c>
      <c r="B8" s="8">
        <v>1898587</v>
      </c>
      <c r="C8" s="9">
        <f t="shared" ref="C8:C11" si="0">B8/$B$12*100</f>
        <v>6.8959604345102292</v>
      </c>
      <c r="D8" s="10">
        <v>171</v>
      </c>
      <c r="E8" s="9">
        <f>D8/D12*100</f>
        <v>7.5630252100840334</v>
      </c>
      <c r="F8" s="4"/>
    </row>
    <row r="9" spans="1:6" ht="17.25" thickBot="1">
      <c r="A9" s="11" t="s">
        <v>10</v>
      </c>
      <c r="B9" s="12">
        <v>576109</v>
      </c>
      <c r="C9" s="13">
        <f t="shared" si="0"/>
        <v>2.092516629454038</v>
      </c>
      <c r="D9" s="14">
        <v>60</v>
      </c>
      <c r="E9" s="13">
        <f>D9/D12*100</f>
        <v>2.6536930561698364</v>
      </c>
      <c r="F9" s="4"/>
    </row>
    <row r="10" spans="1:6" ht="17.25" thickBot="1">
      <c r="A10" s="7" t="s">
        <v>11</v>
      </c>
      <c r="B10" s="8">
        <v>7053122</v>
      </c>
      <c r="C10" s="9">
        <f t="shared" si="0"/>
        <v>25.618025537820309</v>
      </c>
      <c r="D10" s="10">
        <v>466</v>
      </c>
      <c r="E10" s="9">
        <f>D10/D12*100</f>
        <v>20.610349402919063</v>
      </c>
      <c r="F10" s="4"/>
    </row>
    <row r="11" spans="1:6" ht="17.25" thickBot="1">
      <c r="A11" s="11" t="s">
        <v>12</v>
      </c>
      <c r="B11" s="12">
        <v>3030183</v>
      </c>
      <c r="C11" s="13">
        <f t="shared" si="0"/>
        <v>11.006091412890486</v>
      </c>
      <c r="D11" s="14">
        <v>178</v>
      </c>
      <c r="E11" s="13">
        <f>D11/D12*100</f>
        <v>7.8726227333038485</v>
      </c>
      <c r="F11" s="4"/>
    </row>
    <row r="12" spans="1:6" ht="17.25" thickBot="1">
      <c r="A12" s="15" t="s">
        <v>13</v>
      </c>
      <c r="B12" s="8">
        <f>SUM(B4:B11)</f>
        <v>27531872</v>
      </c>
      <c r="C12" s="16">
        <f>SUM(C4:C11)</f>
        <v>99.999999999999986</v>
      </c>
      <c r="D12" s="17">
        <f>SUM(D4:D11)</f>
        <v>2261</v>
      </c>
      <c r="E12" s="16">
        <f>SUM(E4:E11)</f>
        <v>100</v>
      </c>
      <c r="F12" s="4"/>
    </row>
    <row r="14" spans="1:6">
      <c r="A14" s="18" t="s">
        <v>14</v>
      </c>
    </row>
    <row r="15" spans="1:6">
      <c r="A15" s="18" t="s">
        <v>15</v>
      </c>
    </row>
    <row r="16" spans="1:6">
      <c r="E16" s="19"/>
    </row>
    <row r="17" spans="1:5">
      <c r="A17" s="20" t="s">
        <v>16</v>
      </c>
    </row>
    <row r="18" spans="1:5">
      <c r="E18" s="19"/>
    </row>
    <row r="19" spans="1:5">
      <c r="A19" s="2" t="s">
        <v>17</v>
      </c>
      <c r="E19" s="19"/>
    </row>
    <row r="20" spans="1:5">
      <c r="A20" s="21" t="s">
        <v>18</v>
      </c>
      <c r="B20" s="21"/>
      <c r="C20" s="21"/>
      <c r="D20" s="21"/>
    </row>
    <row r="21" spans="1:5">
      <c r="A21" s="21" t="s">
        <v>19</v>
      </c>
      <c r="B21" s="21"/>
      <c r="C21" s="21"/>
      <c r="D21" s="2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CDFF7-7C90-4C36-911A-FE20720E2ECD}">
  <sheetPr>
    <tabColor theme="9" tint="0.79998168889431442"/>
  </sheetPr>
  <dimension ref="A1:S14"/>
  <sheetViews>
    <sheetView tabSelected="1" workbookViewId="0">
      <selection activeCell="M5" sqref="M5"/>
    </sheetView>
  </sheetViews>
  <sheetFormatPr defaultRowHeight="15"/>
  <cols>
    <col min="18" max="18" width="9" customWidth="1"/>
  </cols>
  <sheetData>
    <row r="1" spans="1:19" ht="18.75">
      <c r="A1" s="22" t="s">
        <v>20</v>
      </c>
      <c r="B1" s="23"/>
      <c r="C1" s="23"/>
      <c r="D1" s="23"/>
      <c r="E1" s="24"/>
      <c r="F1" s="23"/>
      <c r="G1" s="24"/>
      <c r="H1" s="22"/>
      <c r="I1" s="22"/>
      <c r="J1" s="22"/>
      <c r="K1" s="22"/>
      <c r="L1" s="22"/>
      <c r="M1" s="22"/>
      <c r="N1" s="22"/>
      <c r="O1" s="22"/>
      <c r="P1" s="2"/>
      <c r="Q1" s="2"/>
      <c r="R1" s="2"/>
      <c r="S1" s="2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8.75">
      <c r="A3" s="2"/>
      <c r="B3" s="60" t="s">
        <v>21</v>
      </c>
      <c r="C3" s="60"/>
      <c r="D3" s="61" t="s">
        <v>22</v>
      </c>
      <c r="E3" s="61"/>
      <c r="F3" s="60" t="s">
        <v>23</v>
      </c>
      <c r="G3" s="60"/>
      <c r="H3" s="60" t="s">
        <v>24</v>
      </c>
      <c r="I3" s="60"/>
      <c r="J3" s="60" t="s">
        <v>25</v>
      </c>
      <c r="K3" s="60"/>
      <c r="L3" s="60" t="s">
        <v>26</v>
      </c>
      <c r="M3" s="60"/>
      <c r="N3" s="60" t="s">
        <v>27</v>
      </c>
      <c r="O3" s="60"/>
      <c r="P3" s="60" t="s">
        <v>28</v>
      </c>
      <c r="Q3" s="60"/>
      <c r="R3" s="60" t="s">
        <v>29</v>
      </c>
      <c r="S3" s="60"/>
    </row>
    <row r="4" spans="1:19" ht="21">
      <c r="A4" s="25" t="s">
        <v>30</v>
      </c>
      <c r="B4" s="26" t="s">
        <v>31</v>
      </c>
      <c r="C4" s="27" t="s">
        <v>32</v>
      </c>
      <c r="D4" s="26" t="s">
        <v>31</v>
      </c>
      <c r="E4" s="27" t="s">
        <v>32</v>
      </c>
      <c r="F4" s="26" t="s">
        <v>31</v>
      </c>
      <c r="G4" s="27" t="s">
        <v>32</v>
      </c>
      <c r="H4" s="26" t="s">
        <v>31</v>
      </c>
      <c r="I4" s="27" t="s">
        <v>32</v>
      </c>
      <c r="J4" s="28" t="s">
        <v>31</v>
      </c>
      <c r="K4" s="28" t="s">
        <v>32</v>
      </c>
      <c r="L4" s="29" t="s">
        <v>31</v>
      </c>
      <c r="M4" s="30" t="s">
        <v>32</v>
      </c>
      <c r="N4" s="26" t="s">
        <v>31</v>
      </c>
      <c r="O4" s="30" t="s">
        <v>32</v>
      </c>
      <c r="P4" s="26" t="s">
        <v>31</v>
      </c>
      <c r="Q4" s="30" t="s">
        <v>32</v>
      </c>
      <c r="R4" s="30" t="s">
        <v>31</v>
      </c>
      <c r="S4" s="30" t="s">
        <v>32</v>
      </c>
    </row>
    <row r="5" spans="1:19">
      <c r="A5" s="31" t="s">
        <v>5</v>
      </c>
      <c r="B5" s="32">
        <v>319</v>
      </c>
      <c r="C5" s="33">
        <f t="shared" ref="C5:C12" si="0">(B5/SUM($B$5:$B$12))*100</f>
        <v>11.655096821337231</v>
      </c>
      <c r="D5" s="34">
        <v>313</v>
      </c>
      <c r="E5" s="35">
        <f t="shared" ref="E5:E12" si="1">(D5/SUM($D$5:$D$12))*100</f>
        <v>11.62272558484961</v>
      </c>
      <c r="F5" s="36">
        <f>VLOOKUP(A5,'[1]18-19 Gender Balance Pivot T'!A11:B18,2,FALSE)</f>
        <v>252</v>
      </c>
      <c r="G5" s="33">
        <f t="shared" ref="G5:G12" si="2">(F5/SUM($F$5:$F$12))*100</f>
        <v>11.475409836065573</v>
      </c>
      <c r="H5" s="36">
        <f>ACT</f>
        <v>222</v>
      </c>
      <c r="I5" s="37">
        <f t="shared" ref="I5:I12" si="3">(H5/SUM($H$5:$H$12))*100</f>
        <v>11.343893714869699</v>
      </c>
      <c r="J5" s="37">
        <v>219</v>
      </c>
      <c r="K5" s="38">
        <v>11.196319018404909</v>
      </c>
      <c r="L5" s="39">
        <v>199</v>
      </c>
      <c r="M5" s="36">
        <v>9.9699398797595187</v>
      </c>
      <c r="N5" s="38">
        <v>205</v>
      </c>
      <c r="O5" s="40">
        <v>9.8890496864447659</v>
      </c>
      <c r="P5" s="40">
        <v>203</v>
      </c>
      <c r="Q5" s="40">
        <v>8.9783281733746119</v>
      </c>
      <c r="R5" s="40">
        <v>198</v>
      </c>
      <c r="S5" s="40">
        <v>8.7571870853604601</v>
      </c>
    </row>
    <row r="6" spans="1:19">
      <c r="A6" s="41" t="s">
        <v>6</v>
      </c>
      <c r="B6" s="42">
        <v>872</v>
      </c>
      <c r="C6" s="43">
        <f t="shared" si="0"/>
        <v>31.859700401899893</v>
      </c>
      <c r="D6" s="44">
        <v>848</v>
      </c>
      <c r="E6" s="45">
        <f t="shared" si="1"/>
        <v>31.489045673969549</v>
      </c>
      <c r="F6" s="37">
        <f>VLOOKUP(A6,'[1]18-19 Gender Balance Pivot T'!A12:B19,2,FALSE)</f>
        <v>663</v>
      </c>
      <c r="G6" s="43">
        <f t="shared" si="2"/>
        <v>30.191256830601095</v>
      </c>
      <c r="H6" s="37">
        <f>NSW</f>
        <v>606</v>
      </c>
      <c r="I6" s="37">
        <f t="shared" si="3"/>
        <v>30.965763924374041</v>
      </c>
      <c r="J6" s="37">
        <v>623</v>
      </c>
      <c r="K6" s="38">
        <v>31.850715746421265</v>
      </c>
      <c r="L6" s="38">
        <v>659</v>
      </c>
      <c r="M6" s="37">
        <v>33.016032064128261</v>
      </c>
      <c r="N6" s="38">
        <v>693</v>
      </c>
      <c r="O6" s="46">
        <v>33.429811866859623</v>
      </c>
      <c r="P6" s="46">
        <v>761</v>
      </c>
      <c r="Q6" s="46">
        <v>33.65767359575409</v>
      </c>
      <c r="R6" s="46">
        <v>823</v>
      </c>
      <c r="S6" s="46">
        <v>36.39982308712959</v>
      </c>
    </row>
    <row r="7" spans="1:19">
      <c r="A7" s="41" t="s">
        <v>7</v>
      </c>
      <c r="B7" s="42">
        <v>73</v>
      </c>
      <c r="C7" s="43">
        <f t="shared" si="0"/>
        <v>2.6671538180489587</v>
      </c>
      <c r="D7" s="44">
        <v>72</v>
      </c>
      <c r="E7" s="45">
        <f t="shared" si="1"/>
        <v>2.6735982176011883</v>
      </c>
      <c r="F7" s="37">
        <f>VLOOKUP(A7,'[1]18-19 Gender Balance Pivot T'!A13:B20,2,FALSE)</f>
        <v>34</v>
      </c>
      <c r="G7" s="43">
        <f t="shared" si="2"/>
        <v>1.5482695810564664</v>
      </c>
      <c r="H7" s="37">
        <f>NT</f>
        <v>39</v>
      </c>
      <c r="I7" s="37">
        <f t="shared" si="3"/>
        <v>1.992846193152785</v>
      </c>
      <c r="J7" s="37">
        <v>63</v>
      </c>
      <c r="K7" s="38">
        <v>3.2208588957055215</v>
      </c>
      <c r="L7" s="38">
        <v>56</v>
      </c>
      <c r="M7" s="37">
        <v>2.8056112224448899</v>
      </c>
      <c r="N7" s="38">
        <v>56</v>
      </c>
      <c r="O7" s="46">
        <v>2.7013989387361312</v>
      </c>
      <c r="P7" s="46">
        <v>44</v>
      </c>
      <c r="Q7" s="46">
        <v>1.9460415745245467</v>
      </c>
      <c r="R7" s="46">
        <v>62</v>
      </c>
      <c r="S7" s="46">
        <v>2.7421494913754976</v>
      </c>
    </row>
    <row r="8" spans="1:19">
      <c r="A8" s="41" t="s">
        <v>8</v>
      </c>
      <c r="B8" s="42">
        <v>373</v>
      </c>
      <c r="C8" s="43">
        <f t="shared" si="0"/>
        <v>13.628059919620023</v>
      </c>
      <c r="D8" s="44">
        <v>355</v>
      </c>
      <c r="E8" s="45">
        <f t="shared" si="1"/>
        <v>13.18232454511697</v>
      </c>
      <c r="F8" s="37">
        <f>VLOOKUP(A8,'[1]18-19 Gender Balance Pivot T'!A14:B21,2,FALSE)</f>
        <v>293</v>
      </c>
      <c r="G8" s="43">
        <f t="shared" si="2"/>
        <v>13.342440801457196</v>
      </c>
      <c r="H8" s="37">
        <f>QLD</f>
        <v>272</v>
      </c>
      <c r="I8" s="37">
        <f t="shared" si="3"/>
        <v>13.898824731732242</v>
      </c>
      <c r="J8" s="37">
        <v>254</v>
      </c>
      <c r="K8" s="38">
        <v>12.985685071574643</v>
      </c>
      <c r="L8" s="38">
        <v>277</v>
      </c>
      <c r="M8" s="37">
        <v>13.877755511022045</v>
      </c>
      <c r="N8" s="38">
        <v>277</v>
      </c>
      <c r="O8" s="46">
        <v>13.36227689339122</v>
      </c>
      <c r="P8" s="46">
        <v>290</v>
      </c>
      <c r="Q8" s="46">
        <v>12.826183104820876</v>
      </c>
      <c r="R8" s="46">
        <v>303</v>
      </c>
      <c r="S8" s="46">
        <v>13.401149933657674</v>
      </c>
    </row>
    <row r="9" spans="1:19">
      <c r="A9" s="41" t="s">
        <v>9</v>
      </c>
      <c r="B9" s="42">
        <v>250</v>
      </c>
      <c r="C9" s="43">
        <f t="shared" si="0"/>
        <v>9.1340884179758852</v>
      </c>
      <c r="D9" s="44">
        <v>252</v>
      </c>
      <c r="E9" s="45">
        <f t="shared" si="1"/>
        <v>9.3575937616041589</v>
      </c>
      <c r="F9" s="37">
        <f>VLOOKUP(A9,'[1]18-19 Gender Balance Pivot T'!A15:B22,2,FALSE)</f>
        <v>259</v>
      </c>
      <c r="G9" s="43">
        <f t="shared" si="2"/>
        <v>11.794171220400729</v>
      </c>
      <c r="H9" s="37">
        <f>SA</f>
        <v>186</v>
      </c>
      <c r="I9" s="37">
        <f t="shared" si="3"/>
        <v>9.504343382728667</v>
      </c>
      <c r="J9" s="37">
        <v>161</v>
      </c>
      <c r="K9" s="38">
        <v>8.2310838445807768</v>
      </c>
      <c r="L9" s="38">
        <v>178</v>
      </c>
      <c r="M9" s="37">
        <v>8.9178356713426865</v>
      </c>
      <c r="N9" s="38">
        <v>173</v>
      </c>
      <c r="O9" s="46">
        <v>8.345393150024119</v>
      </c>
      <c r="P9" s="46">
        <v>174</v>
      </c>
      <c r="Q9" s="46">
        <v>7.6957098628925262</v>
      </c>
      <c r="R9" s="46">
        <v>171</v>
      </c>
      <c r="S9" s="46">
        <v>7.5630252100840334</v>
      </c>
    </row>
    <row r="10" spans="1:19">
      <c r="A10" s="41" t="s">
        <v>10</v>
      </c>
      <c r="B10" s="42">
        <v>67</v>
      </c>
      <c r="C10" s="43">
        <f t="shared" si="0"/>
        <v>2.4479356960175376</v>
      </c>
      <c r="D10" s="44">
        <v>71</v>
      </c>
      <c r="E10" s="45">
        <f t="shared" si="1"/>
        <v>2.636464909023394</v>
      </c>
      <c r="F10" s="37">
        <f>VLOOKUP(A10,'[1]18-19 Gender Balance Pivot T'!A16:B23,2,FALSE)</f>
        <v>39</v>
      </c>
      <c r="G10" s="43">
        <f t="shared" si="2"/>
        <v>1.7759562841530054</v>
      </c>
      <c r="H10" s="37">
        <f>TAS</f>
        <v>40</v>
      </c>
      <c r="I10" s="37">
        <f t="shared" si="3"/>
        <v>2.0439448134900355</v>
      </c>
      <c r="J10" s="37">
        <v>36</v>
      </c>
      <c r="K10" s="38">
        <v>1.8404907975460123</v>
      </c>
      <c r="L10" s="38">
        <v>42</v>
      </c>
      <c r="M10" s="37">
        <v>2.1042084168336674</v>
      </c>
      <c r="N10" s="38">
        <v>43</v>
      </c>
      <c r="O10" s="46">
        <v>2.0742884708152434</v>
      </c>
      <c r="P10" s="46">
        <v>52</v>
      </c>
      <c r="Q10" s="46">
        <v>2.2998673153471918</v>
      </c>
      <c r="R10" s="46">
        <v>60</v>
      </c>
      <c r="S10" s="46">
        <v>2.6536930561698364</v>
      </c>
    </row>
    <row r="11" spans="1:19">
      <c r="A11" s="41" t="s">
        <v>11</v>
      </c>
      <c r="B11" s="42">
        <v>575</v>
      </c>
      <c r="C11" s="43">
        <f t="shared" si="0"/>
        <v>21.008403361344538</v>
      </c>
      <c r="D11" s="44">
        <v>576</v>
      </c>
      <c r="E11" s="45">
        <f t="shared" si="1"/>
        <v>21.388785740809507</v>
      </c>
      <c r="F11" s="37">
        <f>VLOOKUP(A11,'[1]18-19 Gender Balance Pivot T'!A17:B24,2,FALSE)</f>
        <v>455</v>
      </c>
      <c r="G11" s="43">
        <f t="shared" si="2"/>
        <v>20.719489981785063</v>
      </c>
      <c r="H11" s="37">
        <f>VIC</f>
        <v>408</v>
      </c>
      <c r="I11" s="37">
        <f t="shared" si="3"/>
        <v>20.848237097598364</v>
      </c>
      <c r="J11" s="37">
        <v>426</v>
      </c>
      <c r="K11" s="38">
        <v>21.779141104294478</v>
      </c>
      <c r="L11" s="38">
        <v>407</v>
      </c>
      <c r="M11" s="37">
        <v>20.390781563126254</v>
      </c>
      <c r="N11" s="38">
        <v>436</v>
      </c>
      <c r="O11" s="46">
        <v>21.032320308731308</v>
      </c>
      <c r="P11" s="46">
        <v>470</v>
      </c>
      <c r="Q11" s="46">
        <v>20.787262273330384</v>
      </c>
      <c r="R11" s="46">
        <v>466</v>
      </c>
      <c r="S11" s="46">
        <v>20.610349402919063</v>
      </c>
    </row>
    <row r="12" spans="1:19">
      <c r="A12" s="47" t="s">
        <v>12</v>
      </c>
      <c r="B12" s="48">
        <v>208</v>
      </c>
      <c r="C12" s="49">
        <f t="shared" si="0"/>
        <v>7.5995615637559366</v>
      </c>
      <c r="D12" s="50">
        <v>206</v>
      </c>
      <c r="E12" s="51">
        <f t="shared" si="1"/>
        <v>7.6494615670256216</v>
      </c>
      <c r="F12" s="52">
        <f>VLOOKUP(A12,'[1]18-19 Gender Balance Pivot T'!A18:B25,2,FALSE)</f>
        <v>201</v>
      </c>
      <c r="G12" s="49">
        <f t="shared" si="2"/>
        <v>9.1530054644808754</v>
      </c>
      <c r="H12" s="52">
        <f>WA</f>
        <v>184</v>
      </c>
      <c r="I12" s="52">
        <f t="shared" si="3"/>
        <v>9.4021461420541641</v>
      </c>
      <c r="J12" s="52">
        <v>174</v>
      </c>
      <c r="K12" s="53">
        <v>8.8957055214723919</v>
      </c>
      <c r="L12" s="53">
        <v>178</v>
      </c>
      <c r="M12" s="52">
        <v>8.9178356713426865</v>
      </c>
      <c r="N12" s="53">
        <v>190</v>
      </c>
      <c r="O12" s="54">
        <v>9.1654606849975888</v>
      </c>
      <c r="P12" s="54">
        <v>191</v>
      </c>
      <c r="Q12" s="46">
        <v>8.4475895621406458</v>
      </c>
      <c r="R12" s="46">
        <v>178</v>
      </c>
      <c r="S12" s="54">
        <v>7.8726227333038485</v>
      </c>
    </row>
    <row r="13" spans="1:19">
      <c r="A13" s="2"/>
      <c r="B13" s="2"/>
      <c r="C13" s="2"/>
      <c r="D13" s="2"/>
      <c r="E13" s="2"/>
      <c r="F13" s="55"/>
      <c r="G13" s="2"/>
      <c r="H13" s="2"/>
      <c r="I13" s="2"/>
      <c r="J13" s="2"/>
      <c r="K13" s="2"/>
      <c r="L13" s="2"/>
      <c r="M13" s="2"/>
      <c r="N13" s="2"/>
      <c r="O13" s="2"/>
      <c r="P13" s="2"/>
      <c r="Q13" s="56"/>
      <c r="R13" s="56"/>
      <c r="S13" s="2"/>
    </row>
    <row r="14" spans="1:19">
      <c r="A14" s="57" t="s">
        <v>33</v>
      </c>
      <c r="B14" s="58" t="s">
        <v>34</v>
      </c>
      <c r="C14" s="59"/>
      <c r="D14" s="59"/>
      <c r="E14" s="59"/>
      <c r="F14" s="59"/>
      <c r="G14" s="59"/>
      <c r="H14" s="2"/>
      <c r="I14" s="2"/>
      <c r="J14" s="2"/>
      <c r="K14" s="2"/>
      <c r="L14" s="55"/>
      <c r="M14" s="2"/>
      <c r="N14" s="55"/>
      <c r="O14" s="2"/>
      <c r="P14" s="2"/>
      <c r="Q14" s="2"/>
      <c r="R14" s="2"/>
      <c r="S14" s="2"/>
    </row>
  </sheetData>
  <mergeCells count="9">
    <mergeCell ref="N3:O3"/>
    <mergeCell ref="P3:Q3"/>
    <mergeCell ref="R3:S3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c4b2c377-c74f-46b8-b62e-9cefa93d8fc8" ContentTypeId="0x010100B7B479F47583304BA8B631462CC772D7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nance Document" ma:contentTypeID="0x010100B7B479F47583304BA8B631462CC772D70019872F86E2EE114EB3E8161F2B337E45" ma:contentTypeVersion="35" ma:contentTypeDescription="Create a new document." ma:contentTypeScope="" ma:versionID="77cac1dcb26a831613445b89ec7b7179">
  <xsd:schema xmlns:xsd="http://www.w3.org/2001/XMLSchema" xmlns:xs="http://www.w3.org/2001/XMLSchema" xmlns:p="http://schemas.microsoft.com/office/2006/metadata/properties" xmlns:ns1="http://schemas.microsoft.com/sharepoint/v3" xmlns:ns2="a334ba3b-e131-42d3-95f3-2728f5a41884" xmlns:ns3="6a7e9632-768a-49bf-85ac-c69233ab2a52" xmlns:ns4="bafc251d-e9b4-49f5-b575-b5e93fa5c0c7" targetNamespace="http://schemas.microsoft.com/office/2006/metadata/properties" ma:root="true" ma:fieldsID="af731b9d198275269a38d45a9928178a" ns1:_="" ns2:_="" ns3:_="" ns4:_="">
    <xsd:import namespace="http://schemas.microsoft.com/sharepoint/v3"/>
    <xsd:import namespace="a334ba3b-e131-42d3-95f3-2728f5a41884"/>
    <xsd:import namespace="6a7e9632-768a-49bf-85ac-c69233ab2a52"/>
    <xsd:import namespace="bafc251d-e9b4-49f5-b575-b5e93fa5c0c7"/>
    <xsd:element name="properties">
      <xsd:complexType>
        <xsd:sequence>
          <xsd:element name="documentManagement">
            <xsd:complexType>
              <xsd:all>
                <xsd:element ref="ns2:Security_x0020_Classification" minOccurs="0"/>
                <xsd:element ref="ns2:Original_x0020_Date_x0020_Created" minOccurs="0"/>
                <xsd:element ref="ns2:TaxCatchAllLabel" minOccurs="0"/>
                <xsd:element ref="ns2:e0fcb3f570964638902a63147cd98219" minOccurs="0"/>
                <xsd:element ref="ns2:f0888ba7078d4a1bac90b097c1ed0fad" minOccurs="0"/>
                <xsd:element ref="ns2:of934ccb37d6451ba60cdb89c1817167" minOccurs="0"/>
                <xsd:element ref="ns2:TaxKeywordTaxHTField" minOccurs="0"/>
                <xsd:element ref="ns2:lf395e0388bc45bfb8642f07b9d090f4" minOccurs="0"/>
                <xsd:element ref="ns2:TaxCatchAll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lcf76f155ced4ddcb4097134ff3c332f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3:SharedWithUsers" minOccurs="0"/>
                <xsd:element ref="ns3:_dlc_DocId" minOccurs="0"/>
                <xsd:element ref="ns3:_dlc_DocIdUrl" minOccurs="0"/>
                <xsd:element ref="ns3:_dlc_DocIdPersistId" minOccurs="0"/>
                <xsd:element ref="ns4:MediaServiceObjectDetectorVersions" minOccurs="0"/>
                <xsd:element ref="ns4:MediaServiceSearchProperties" minOccurs="0"/>
                <xsd:element ref="ns4:EntityType" minOccurs="0"/>
                <xsd:element ref="ns1:_ip_UnifiedCompliancePolicyProperties" minOccurs="0"/>
                <xsd:element ref="ns1:_ip_UnifiedCompliancePolicyUIAction" minOccurs="0"/>
                <xsd:element ref="ns4:Type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34ba3b-e131-42d3-95f3-2728f5a41884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3" nillable="true" ma:displayName="Security Classification" ma:default="OFFICIAL" ma:format="Dropdown" ma:hidden="true" ma:internalName="Security_x0020_Classification">
      <xsd:simpleType>
        <xsd:union memberTypes="dms:Text">
          <xsd:simpleType>
            <xsd:restriction base="dms:Choice">
              <xsd:enumeration value="UNOFFICIAL"/>
              <xsd:enumeration value="OFFICIAL"/>
              <xsd:enumeration value="OFFICIAL:Sensitive"/>
              <xsd:enumeration value="OFFICIAL:Sensitive, Personal-Privacy"/>
              <xsd:enumeration value="OFFICIAL:Sensitive, Legal-Privilege"/>
              <xsd:enumeration value="OFFICIAL:Sensitive, Legislative-Secrecy"/>
              <xsd:enumeration value="OFFICIAL:Sensitive, SH:National-Cabinet"/>
              <xsd:enumeration value="OFFICIAL:Sensitive, SH:National-Cabinet, Personal-Privacy"/>
              <xsd:enumeration value="OFFICIAL:Sensitive, SH:National-Cabinet, Legislative-Secrecy"/>
              <xsd:enumeration value="OFFICIAL:Sensitive, SH:National-Cabinet, Legal-Privilege"/>
              <xsd:enumeration value="PROTECTED"/>
              <xsd:enumeration value="PROTECTED, Legal-Privilege"/>
              <xsd:enumeration value="PROTECTED, Personal-Privacy"/>
              <xsd:enumeration value="PROTECTED, Legislative-Secrecy"/>
              <xsd:enumeration value="PROTECTED SH:CABINET"/>
              <xsd:enumeration value="PROTECTED SH:CABINET, Personal-Privacy"/>
              <xsd:enumeration value="PROTECTED SH:CABINET, Legal-Privilege"/>
              <xsd:enumeration value="PROTECTED SH:CABINET, Legislative-Secrecy"/>
              <xsd:enumeration value="PROTECTED SH:National-Cabinet"/>
              <xsd:enumeration value="PROTECTED SH:National-Cabinet, Personal-Privacy"/>
              <xsd:enumeration value="PROTECTED SH:National-Cabinet, Legal-Privilege"/>
              <xsd:enumeration value="PROTECTED SH:National-Cabinet, Legislative-Secrecy"/>
              <xsd:enumeration value="UNCLASSIFIED"/>
              <xsd:enumeration value="UNCLASSIFIED - Sensitive: Personal"/>
              <xsd:enumeration value="UNCLASSIFIED - Sensitive: Legal"/>
              <xsd:enumeration value="UNCLASSIFIED - Sensitive"/>
              <xsd:enumeration value="For Official Use Only"/>
              <xsd:enumeration value="PROTECTED - Sensitive"/>
              <xsd:enumeration value="PROTECTED - Sensitive: Personal"/>
              <xsd:enumeration value="PROTECTED - Sensitive: Cabinet"/>
              <xsd:enumeration value="PROTECTED - Sensitive: Legal"/>
              <xsd:enumeration value="PROTECTED:CABINET"/>
            </xsd:restriction>
          </xsd:simpleType>
        </xsd:union>
      </xsd:simpleType>
    </xsd:element>
    <xsd:element name="Original_x0020_Date_x0020_Created" ma:index="8" nillable="true" ma:displayName="Original Date Created" ma:default="" ma:format="DateOnly" ma:internalName="Original_x0020_Date_x0020_Created">
      <xsd:simpleType>
        <xsd:restriction base="dms:DateTime"/>
      </xsd:simpleType>
    </xsd:element>
    <xsd:element name="TaxCatchAllLabel" ma:index="9" nillable="true" ma:displayName="Taxonomy Catch All Column1" ma:hidden="true" ma:list="{98df9eee-58d4-4295-8b11-e2e27d409794}" ma:internalName="TaxCatchAllLabel" ma:readOnly="true" ma:showField="CatchAllDataLabel" ma:web="6a7e9632-768a-49bf-85ac-c69233ab2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0fcb3f570964638902a63147cd98219" ma:index="11" nillable="true" ma:taxonomy="true" ma:internalName="e0fcb3f570964638902a63147cd98219" ma:taxonomyFieldName="Organisation_x0020_Unit" ma:displayName="Organisation Unit" ma:default="2;#PGPA Communications|21ca23e4-4376-4b96-a405-eb60172fd693" ma:fieldId="{e0fcb3f5-7096-4638-902a-63147cd98219}" ma:sspId="c4b2c377-c74f-46b8-b62e-9cefa93d8fc8" ma:termSetId="642ac736-c0d1-48cf-939c-a81b0e8934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0888ba7078d4a1bac90b097c1ed0fad" ma:index="13" nillable="true" ma:taxonomy="true" ma:internalName="f0888ba7078d4a1bac90b097c1ed0fad" ma:taxonomyFieldName="Initiating_x0020_Entity" ma:displayName="Initiating Entity" ma:default="1;#Department of Finance|fd660e8f-8f31-49bd-92a3-d31d4da31afe" ma:fieldId="{f0888ba7-078d-4a1b-ac90-b097c1ed0fad}" ma:sspId="c4b2c377-c74f-46b8-b62e-9cefa93d8fc8" ma:termSetId="1dd44c57-eb90-49d3-b71d-825941fd72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f934ccb37d6451ba60cdb89c1817167" ma:index="15" nillable="true" ma:taxonomy="true" ma:internalName="of934ccb37d6451ba60cdb89c1817167" ma:taxonomyFieldName="About_x0020_Entity" ma:displayName="About Entity" ma:default="1;#Department of Finance|fd660e8f-8f31-49bd-92a3-d31d4da31afe" ma:fieldId="{8f934ccb-37d6-451b-a60c-db89c1817167}" ma:sspId="c4b2c377-c74f-46b8-b62e-9cefa93d8fc8" ma:termSetId="1dd44c57-eb90-49d3-b71d-825941fd72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7" nillable="true" ma:taxonomy="true" ma:internalName="TaxKeywordTaxHTField" ma:taxonomyFieldName="TaxKeyword" ma:displayName="Enterprise Keywords" ma:fieldId="{23f27201-bee3-471e-b2e7-b64fd8b7ca38}" ma:taxonomyMulti="true" ma:sspId="c4b2c377-c74f-46b8-b62e-9cefa93d8f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lf395e0388bc45bfb8642f07b9d090f4" ma:index="20" nillable="true" ma:taxonomy="true" ma:internalName="lf395e0388bc45bfb8642f07b9d090f4" ma:taxonomyFieldName="Function_x0020_and_x0020_Activity" ma:displayName="Function and Activity" ma:default="" ma:fieldId="{5f395e03-88bc-45bf-b864-2f07b9d090f4}" ma:sspId="c4b2c377-c74f-46b8-b62e-9cefa93d8fc8" ma:termSetId="d6a09c5b-e950-47cc-8e6b-7e27719f9f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98df9eee-58d4-4295-8b11-e2e27d409794}" ma:internalName="TaxCatchAll" ma:showField="CatchAllData" ma:web="6a7e9632-768a-49bf-85ac-c69233ab2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7e9632-768a-49bf-85ac-c69233ab2a52" elementFormDefault="qualified">
    <xsd:import namespace="http://schemas.microsoft.com/office/2006/documentManagement/types"/>
    <xsd:import namespace="http://schemas.microsoft.com/office/infopath/2007/PartnerControls"/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fc251d-e9b4-49f5-b575-b5e93fa5c0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c4b2c377-c74f-46b8-b62e-9cefa93d8f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EntityType" ma:index="38" nillable="true" ma:displayName="Entity Type" ma:format="RadioButtons" ma:internalName="EntityType">
      <xsd:simpleType>
        <xsd:restriction base="dms:Choice">
          <xsd:enumeration value="NCE"/>
          <xsd:enumeration value="CCE"/>
          <xsd:enumeration value="CC"/>
        </xsd:restriction>
      </xsd:simpleType>
    </xsd:element>
    <xsd:element name="Type1" ma:index="41" nillable="true" ma:displayName="List type" ma:description="AA&#10;CFO&#10;COO" ma:format="Dropdown" ma:internalName="Type1">
      <xsd:simpleType>
        <xsd:restriction base="dms:Choice">
          <xsd:enumeration value="AA"/>
          <xsd:enumeration value="CFO"/>
          <xsd:enumeration value="CO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of934ccb37d6451ba60cdb89c1817167 xmlns="a334ba3b-e131-42d3-95f3-2728f5a4188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Department of Finance</TermName>
          <TermId xmlns="http://schemas.microsoft.com/office/infopath/2007/PartnerControls">fd660e8f-8f31-49bd-92a3-d31d4da31afe</TermId>
        </TermInfo>
      </Terms>
    </of934ccb37d6451ba60cdb89c1817167>
    <Security_x0020_Classification xmlns="a334ba3b-e131-42d3-95f3-2728f5a41884">OFFICIAL</Security_x0020_Classification>
    <Original_x0020_Date_x0020_Created xmlns="a334ba3b-e131-42d3-95f3-2728f5a41884" xsi:nil="true"/>
    <TaxCatchAll xmlns="a334ba3b-e131-42d3-95f3-2728f5a41884">
      <Value>17</Value>
      <Value>2</Value>
      <Value>1</Value>
    </TaxCatchAll>
    <e0fcb3f570964638902a63147cd98219 xmlns="a334ba3b-e131-42d3-95f3-2728f5a41884">
      <Terms xmlns="http://schemas.microsoft.com/office/infopath/2007/PartnerControls">
        <TermInfo xmlns="http://schemas.microsoft.com/office/infopath/2007/PartnerControls">
          <TermName xmlns="http://schemas.microsoft.com/office/infopath/2007/PartnerControls">PGPA Communications</TermName>
          <TermId xmlns="http://schemas.microsoft.com/office/infopath/2007/PartnerControls">21ca23e4-4376-4b96-a405-eb60172fd693</TermId>
        </TermInfo>
      </Terms>
    </e0fcb3f570964638902a63147cd98219>
    <_ip_UnifiedCompliancePolicyProperties xmlns="http://schemas.microsoft.com/sharepoint/v3" xsi:nil="true"/>
    <EntityType xmlns="bafc251d-e9b4-49f5-b575-b5e93fa5c0c7" xsi:nil="true"/>
    <Type1 xmlns="bafc251d-e9b4-49f5-b575-b5e93fa5c0c7" xsi:nil="true"/>
    <lcf76f155ced4ddcb4097134ff3c332f xmlns="bafc251d-e9b4-49f5-b575-b5e93fa5c0c7">
      <Terms xmlns="http://schemas.microsoft.com/office/infopath/2007/PartnerControls"/>
    </lcf76f155ced4ddcb4097134ff3c332f>
    <TaxKeywordTaxHTField xmlns="a334ba3b-e131-42d3-95f3-2728f5a41884">
      <Terms xmlns="http://schemas.microsoft.com/office/infopath/2007/PartnerControls">
        <TermInfo xmlns="http://schemas.microsoft.com/office/infopath/2007/PartnerControls">
          <TermName xmlns="http://schemas.microsoft.com/office/infopath/2007/PartnerControls">[SEC=OFFICIAL]</TermName>
          <TermId xmlns="http://schemas.microsoft.com/office/infopath/2007/PartnerControls">07351cc0-de73-4913-be2f-56f124cbf8bb</TermId>
        </TermInfo>
      </Terms>
    </TaxKeywordTaxHTField>
    <lf395e0388bc45bfb8642f07b9d090f4 xmlns="a334ba3b-e131-42d3-95f3-2728f5a41884">
      <Terms xmlns="http://schemas.microsoft.com/office/infopath/2007/PartnerControls"/>
    </lf395e0388bc45bfb8642f07b9d090f4>
    <f0888ba7078d4a1bac90b097c1ed0fad xmlns="a334ba3b-e131-42d3-95f3-2728f5a4188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Department of Finance</TermName>
          <TermId xmlns="http://schemas.microsoft.com/office/infopath/2007/PartnerControls">fd660e8f-8f31-49bd-92a3-d31d4da31afe</TermId>
        </TermInfo>
      </Terms>
    </f0888ba7078d4a1bac90b097c1ed0fad>
    <_dlc_DocId xmlns="6a7e9632-768a-49bf-85ac-c69233ab2a52">FIN33698-1310712376-37832</_dlc_DocId>
    <_dlc_DocIdUrl xmlns="6a7e9632-768a-49bf-85ac-c69233ab2a52">
      <Url>https://financegovau.sharepoint.com/sites/M365_DoF_50033698/_layouts/15/DocIdRedir.aspx?ID=FIN33698-1310712376-37832</Url>
      <Description>FIN33698-1310712376-37832</Description>
    </_dlc_DocIdUrl>
  </documentManagement>
</p:properties>
</file>

<file path=customXml/itemProps1.xml><?xml version="1.0" encoding="utf-8"?>
<ds:datastoreItem xmlns:ds="http://schemas.openxmlformats.org/officeDocument/2006/customXml" ds:itemID="{C107067F-6EAE-4E4C-A05B-D419591D5E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4EB178-33E2-456C-B984-1FB00865735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E9BE0F9-DF9E-4ED9-A3CA-9D452F0C4054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B5E70C48-BC53-45A7-A802-73C243D4F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34ba3b-e131-42d3-95f3-2728f5a41884"/>
    <ds:schemaRef ds:uri="6a7e9632-768a-49bf-85ac-c69233ab2a52"/>
    <ds:schemaRef ds:uri="bafc251d-e9b4-49f5-b575-b5e93fa5c0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EBE9828E-B302-4303-A962-B3CDDC4FF99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334ba3b-e131-42d3-95f3-2728f5a41884"/>
    <ds:schemaRef ds:uri="bafc251d-e9b4-49f5-b575-b5e93fa5c0c7"/>
    <ds:schemaRef ds:uri="6a7e9632-768a-49bf-85ac-c69233ab2a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State Population</vt:lpstr>
      <vt:lpstr>Comparison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Parsons, Jurgen</dc:creator>
  <cp:keywords>[SEC=OFFICIAL]</cp:keywords>
  <dc:description/>
  <cp:lastModifiedBy>Parsons, Jurgen</cp:lastModifiedBy>
  <cp:revision/>
  <dcterms:created xsi:type="dcterms:W3CDTF">2025-10-24T00:05:23Z</dcterms:created>
  <dcterms:modified xsi:type="dcterms:W3CDTF">2025-10-29T04:46:36Z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Namespace">
    <vt:lpwstr>gov.au</vt:lpwstr>
  </property>
  <property fmtid="{D5CDD505-2E9C-101B-9397-08002B2CF9AE}" pid="3" name="PM_Caveats_Count">
    <vt:lpwstr>0</vt:lpwstr>
  </property>
  <property fmtid="{D5CDD505-2E9C-101B-9397-08002B2CF9AE}" pid="4" name="PM_Version">
    <vt:lpwstr>2018.4</vt:lpwstr>
  </property>
  <property fmtid="{D5CDD505-2E9C-101B-9397-08002B2CF9AE}" pid="5" name="PM_Note">
    <vt:lpwstr/>
  </property>
  <property fmtid="{D5CDD505-2E9C-101B-9397-08002B2CF9AE}" pid="6" name="PMHMAC">
    <vt:lpwstr>v=2022.1;a=SHA256;h=FFCEDC067C0AB3465DE782BD025AE13284B0D83FEC70F3C4ED21B4E587CC3286</vt:lpwstr>
  </property>
  <property fmtid="{D5CDD505-2E9C-101B-9397-08002B2CF9AE}" pid="7" name="PM_Qualifier">
    <vt:lpwstr/>
  </property>
  <property fmtid="{D5CDD505-2E9C-101B-9397-08002B2CF9AE}" pid="8" name="PM_SecurityClassification">
    <vt:lpwstr>OFFICIAL</vt:lpwstr>
  </property>
  <property fmtid="{D5CDD505-2E9C-101B-9397-08002B2CF9AE}" pid="9" name="PM_ProtectiveMarkingValue_Header">
    <vt:lpwstr>OFFICIAL</vt:lpwstr>
  </property>
  <property fmtid="{D5CDD505-2E9C-101B-9397-08002B2CF9AE}" pid="10" name="PM_OriginationTimeStamp">
    <vt:lpwstr>2025-10-24T00:12:42Z</vt:lpwstr>
  </property>
  <property fmtid="{D5CDD505-2E9C-101B-9397-08002B2CF9AE}" pid="11" name="PM_Markers">
    <vt:lpwstr/>
  </property>
  <property fmtid="{D5CDD505-2E9C-101B-9397-08002B2CF9AE}" pid="12" name="MSIP_Label_87d6481e-ccdd-4ab6-8b26-05a0df5699e7_Name">
    <vt:lpwstr>OFFICIAL</vt:lpwstr>
  </property>
  <property fmtid="{D5CDD505-2E9C-101B-9397-08002B2CF9AE}" pid="13" name="MSIP_Label_87d6481e-ccdd-4ab6-8b26-05a0df5699e7_SiteId">
    <vt:lpwstr>08954cee-4782-4ff6-9ad5-1997dccef4b0</vt:lpwstr>
  </property>
  <property fmtid="{D5CDD505-2E9C-101B-9397-08002B2CF9AE}" pid="14" name="MSIP_Label_87d6481e-ccdd-4ab6-8b26-05a0df5699e7_Enabled">
    <vt:lpwstr>true</vt:lpwstr>
  </property>
  <property fmtid="{D5CDD505-2E9C-101B-9397-08002B2CF9AE}" pid="15" name="PM_OriginatorUserAccountName_SHA256">
    <vt:lpwstr>49C720D4271769CDC0D2AABE2B2105D541EB621E25E910AEB20AC67A74B15900</vt:lpwstr>
  </property>
  <property fmtid="{D5CDD505-2E9C-101B-9397-08002B2CF9AE}" pid="16" name="MSIP_Label_87d6481e-ccdd-4ab6-8b26-05a0df5699e7_SetDate">
    <vt:lpwstr>2025-10-24T00:12:42Z</vt:lpwstr>
  </property>
  <property fmtid="{D5CDD505-2E9C-101B-9397-08002B2CF9AE}" pid="17" name="MSIP_Label_87d6481e-ccdd-4ab6-8b26-05a0df5699e7_Method">
    <vt:lpwstr>Privileged</vt:lpwstr>
  </property>
  <property fmtid="{D5CDD505-2E9C-101B-9397-08002B2CF9AE}" pid="18" name="MSIP_Label_87d6481e-ccdd-4ab6-8b26-05a0df5699e7_ContentBits">
    <vt:lpwstr>0</vt:lpwstr>
  </property>
  <property fmtid="{D5CDD505-2E9C-101B-9397-08002B2CF9AE}" pid="19" name="MSIP_Label_87d6481e-ccdd-4ab6-8b26-05a0df5699e7_ActionId">
    <vt:lpwstr>80afd520fb954ab18a855566d43fa389</vt:lpwstr>
  </property>
  <property fmtid="{D5CDD505-2E9C-101B-9397-08002B2CF9AE}" pid="20" name="PM_InsertionValue">
    <vt:lpwstr>OFFICIAL</vt:lpwstr>
  </property>
  <property fmtid="{D5CDD505-2E9C-101B-9397-08002B2CF9AE}" pid="21" name="PM_Originator_Hash_SHA1">
    <vt:lpwstr>88CDFB7EC5FDDE421BBD280986A18A8B569490B3</vt:lpwstr>
  </property>
  <property fmtid="{D5CDD505-2E9C-101B-9397-08002B2CF9AE}" pid="22" name="PM_DisplayValueSecClassificationWithQualifier">
    <vt:lpwstr>OFFICIAL</vt:lpwstr>
  </property>
  <property fmtid="{D5CDD505-2E9C-101B-9397-08002B2CF9AE}" pid="23" name="PM_Originating_FileId">
    <vt:lpwstr>72350F87C5A248B0A1B9B0A9CE825231</vt:lpwstr>
  </property>
  <property fmtid="{D5CDD505-2E9C-101B-9397-08002B2CF9AE}" pid="24" name="PM_ProtectiveMarkingValue_Footer">
    <vt:lpwstr>OFFICIAL</vt:lpwstr>
  </property>
  <property fmtid="{D5CDD505-2E9C-101B-9397-08002B2CF9AE}" pid="25" name="PM_ProtectiveMarkingImage_Header">
    <vt:lpwstr>C:\Program Files\Common Files\janusNET Shared\janusSEAL\Images\DocumentSlashBlue.png</vt:lpwstr>
  </property>
  <property fmtid="{D5CDD505-2E9C-101B-9397-08002B2CF9AE}" pid="26" name="PM_ProtectiveMarkingImage_Footer">
    <vt:lpwstr>C:\Program Files\Common Files\janusNET Shared\janusSEAL\Images\DocumentSlashBlue.png</vt:lpwstr>
  </property>
  <property fmtid="{D5CDD505-2E9C-101B-9397-08002B2CF9AE}" pid="27" name="PM_Display">
    <vt:lpwstr>OFFICIAL</vt:lpwstr>
  </property>
  <property fmtid="{D5CDD505-2E9C-101B-9397-08002B2CF9AE}" pid="28" name="PM_OriginatorDomainName_SHA256">
    <vt:lpwstr>325440F6CA31C4C3BCE4433552DC42928CAAD3E2731ABE35FDE729ECEB763AF0</vt:lpwstr>
  </property>
  <property fmtid="{D5CDD505-2E9C-101B-9397-08002B2CF9AE}" pid="29" name="PMUuid">
    <vt:lpwstr>v=2022.2;d=gov.au;g=46DD6D7C-8107-577B-BC6E-F348953B2E44</vt:lpwstr>
  </property>
  <property fmtid="{D5CDD505-2E9C-101B-9397-08002B2CF9AE}" pid="30" name="PM_Hash_Version">
    <vt:lpwstr>2022.1</vt:lpwstr>
  </property>
  <property fmtid="{D5CDD505-2E9C-101B-9397-08002B2CF9AE}" pid="31" name="PM_Hash_Salt_Prev">
    <vt:lpwstr>C9B3724FC09C6E42876C83441B4CB5D1</vt:lpwstr>
  </property>
  <property fmtid="{D5CDD505-2E9C-101B-9397-08002B2CF9AE}" pid="32" name="PM_Hash_Salt">
    <vt:lpwstr>19DDEFAADB12FF9A68D6ABA5525D16EB</vt:lpwstr>
  </property>
  <property fmtid="{D5CDD505-2E9C-101B-9397-08002B2CF9AE}" pid="33" name="PM_Hash_SHA1">
    <vt:lpwstr>BB3D9FBA7A6586115C0A99A93A3BD03D08FEE0DA</vt:lpwstr>
  </property>
  <property fmtid="{D5CDD505-2E9C-101B-9397-08002B2CF9AE}" pid="34" name="PM_PrintOutPlacement_XLS">
    <vt:lpwstr/>
  </property>
  <property fmtid="{D5CDD505-2E9C-101B-9397-08002B2CF9AE}" pid="35" name="ContentTypeId">
    <vt:lpwstr>0x010100B7B479F47583304BA8B631462CC772D70019872F86E2EE114EB3E8161F2B337E45</vt:lpwstr>
  </property>
  <property fmtid="{D5CDD505-2E9C-101B-9397-08002B2CF9AE}" pid="36" name="TaxKeyword">
    <vt:lpwstr>17;#[SEC=OFFICIAL]|07351cc0-de73-4913-be2f-56f124cbf8bb</vt:lpwstr>
  </property>
  <property fmtid="{D5CDD505-2E9C-101B-9397-08002B2CF9AE}" pid="37" name="Initiating Entity">
    <vt:lpwstr>1;#Department of Finance|fd660e8f-8f31-49bd-92a3-d31d4da31afe</vt:lpwstr>
  </property>
  <property fmtid="{D5CDD505-2E9C-101B-9397-08002B2CF9AE}" pid="38" name="Organisation Unit">
    <vt:lpwstr>2;#PGPA Communications|21ca23e4-4376-4b96-a405-eb60172fd693</vt:lpwstr>
  </property>
  <property fmtid="{D5CDD505-2E9C-101B-9397-08002B2CF9AE}" pid="39" name="_dlc_DocIdItemGuid">
    <vt:lpwstr>1fcedba1-f752-4397-9632-d0fad41e7cd8</vt:lpwstr>
  </property>
  <property fmtid="{D5CDD505-2E9C-101B-9397-08002B2CF9AE}" pid="40" name="About Entity">
    <vt:lpwstr>1;#Department of Finance|fd660e8f-8f31-49bd-92a3-d31d4da31afe</vt:lpwstr>
  </property>
  <property fmtid="{D5CDD505-2E9C-101B-9397-08002B2CF9AE}" pid="41" name="Organisation_x0020_Unit">
    <vt:lpwstr>2;#PGPA Communications|21ca23e4-4376-4b96-a405-eb60172fd693</vt:lpwstr>
  </property>
  <property fmtid="{D5CDD505-2E9C-101B-9397-08002B2CF9AE}" pid="42" name="MediaServiceImageTags">
    <vt:lpwstr/>
  </property>
  <property fmtid="{D5CDD505-2E9C-101B-9397-08002B2CF9AE}" pid="43" name="About_x0020_Entity">
    <vt:lpwstr>1;#Department of Finance|fd660e8f-8f31-49bd-92a3-d31d4da31afe</vt:lpwstr>
  </property>
  <property fmtid="{D5CDD505-2E9C-101B-9397-08002B2CF9AE}" pid="44" name="Function_x0020_and_x0020_Activity">
    <vt:lpwstr/>
  </property>
  <property fmtid="{D5CDD505-2E9C-101B-9397-08002B2CF9AE}" pid="45" name="Initiating_x0020_Entity">
    <vt:lpwstr>1;#Department of Finance|fd660e8f-8f31-49bd-92a3-d31d4da31afe</vt:lpwstr>
  </property>
  <property fmtid="{D5CDD505-2E9C-101B-9397-08002B2CF9AE}" pid="46" name="Function and Activity">
    <vt:lpwstr/>
  </property>
</Properties>
</file>